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13_ncr:1_{B33D4D01-BC72-46BB-ADA9-3F75C9267137}" xr6:coauthVersionLast="47" xr6:coauthVersionMax="47" xr10:uidLastSave="{00000000-0000-0000-0000-000000000000}"/>
  <workbookProtection workbookAlgorithmName="SHA-512" workbookHashValue="NBvoCh1kDRpcjVLj8DFbtVs9Dk/QDoWmUZVc617r/9EEG/Po/BErrqnzcnG684MX5ZVHBEmhhZ/echeOxI9+CQ==" workbookSaltValue="Ubtj/nQFZK4mwMRqthMxmw==" workbookSpinCount="100000" lockStructure="1"/>
  <bookViews>
    <workbookView xWindow="-120" yWindow="-120" windowWidth="29040" windowHeight="15720" xr2:uid="{00000000-000D-0000-FFFF-FFFF00000000}"/>
  </bookViews>
  <sheets>
    <sheet name="Avgiftsberäkning" sheetId="1" r:id="rId1"/>
    <sheet name="Entreprenadlönesumma" sheetId="3" r:id="rId2"/>
    <sheet name="Uträkninge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F16" i="2" s="1"/>
  <c r="F14" i="2"/>
  <c r="C13" i="2"/>
  <c r="C6" i="2" l="1"/>
  <c r="C5" i="2"/>
  <c r="C7" i="2" l="1"/>
  <c r="C20" i="2"/>
  <c r="F20" i="2" s="1"/>
  <c r="E17" i="1" s="1"/>
  <c r="F9" i="2" l="1"/>
  <c r="C12" i="2"/>
  <c r="E13" i="2" s="1"/>
  <c r="F8" i="2"/>
  <c r="E19" i="3"/>
  <c r="E18" i="3"/>
  <c r="E17" i="3"/>
  <c r="E20" i="3" l="1"/>
  <c r="C38" i="2"/>
  <c r="F38" i="2" s="1"/>
  <c r="C37" i="2"/>
  <c r="F37" i="2" s="1"/>
  <c r="C23" i="2" l="1"/>
  <c r="F23" i="2" s="1"/>
  <c r="C21" i="1"/>
  <c r="C19" i="2"/>
  <c r="F19" i="2" s="1"/>
  <c r="E16" i="1" s="1"/>
  <c r="F39" i="2"/>
  <c r="E36" i="1" s="1"/>
  <c r="F42" i="2"/>
  <c r="F43" i="2"/>
  <c r="E22" i="1" l="1"/>
  <c r="F21" i="2"/>
  <c r="C12" i="1"/>
  <c r="F44" i="2"/>
  <c r="F10" i="2"/>
  <c r="F29" i="2" l="1"/>
  <c r="E25" i="1" s="1"/>
  <c r="F30" i="2"/>
  <c r="E7" i="1"/>
  <c r="E38" i="1"/>
  <c r="F46" i="2"/>
  <c r="E40" i="1" s="1"/>
  <c r="E13" i="1" l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tc={B1B6CD78-2F0A-4B1F-B157-594C1B68EDBF}</author>
  </authors>
  <commentList>
    <comment ref="A33" authorId="0" shapeId="0" xr:uid="{B1B6CD78-2F0A-4B1F-B157-594C1B68EDBF}">
      <text>
        <t>[Trådad kommentar]
I din version av Excel kan du läsa den här trådade kommentaren, men eventuella ändringar i den tas bort om filen öppnas i en senare version av Excel. Läs mer: https://go.microsoft.com/fwlink/?linkid=870924
Kommentar:
    GS har inte antagit huvudavtalet så därför är deras procent annorlunda gällande omställningförsäkringen TSL</t>
      </text>
    </comment>
  </commentList>
</comments>
</file>

<file path=xl/sharedStrings.xml><?xml version="1.0" encoding="utf-8"?>
<sst xmlns="http://schemas.openxmlformats.org/spreadsheetml/2006/main" count="96" uniqueCount="74">
  <si>
    <t>Hängavtal med facket?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</si>
  <si>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</si>
  <si>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</si>
  <si>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</si>
  <si>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</si>
  <si>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</si>
  <si>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t xml:space="preserve"> Premie FORA </t>
  </si>
  <si>
    <t xml:space="preserve">Varav följande summa är avdragsgill avgift (momspliktig) </t>
  </si>
  <si>
    <t xml:space="preserve"> Premie Fora</t>
  </si>
  <si>
    <t>Anlitar ditt företag entreprenörer i skogen?</t>
  </si>
  <si>
    <r>
      <t xml:space="preserve">Har du anlitat entreprenörer/underentreprenörer som inte har medlemskap i någon arbetsgivarorganisation inom Svenskt Näringsliv, tillkommer en entreprenadavgift som är </t>
    </r>
    <r>
      <rPr>
        <b/>
        <sz val="10"/>
        <color theme="1"/>
        <rFont val="Arial"/>
        <family val="2"/>
      </rPr>
      <t xml:space="preserve">0,19 % av summan </t>
    </r>
    <r>
      <rPr>
        <sz val="10"/>
        <color theme="1"/>
        <rFont val="Arial"/>
        <family val="2"/>
      </rPr>
      <t>som räknas ut på nästa flik (</t>
    </r>
    <r>
      <rPr>
        <b/>
        <sz val="10"/>
        <color theme="1"/>
        <rFont val="Arial"/>
        <family val="2"/>
      </rPr>
      <t>Entreprenadlönesumma</t>
    </r>
    <r>
      <rPr>
        <sz val="10"/>
        <color theme="1"/>
        <rFont val="Arial"/>
        <family val="2"/>
      </rPr>
      <t xml:space="preserve">). Där noterar du entreprenadlönesummorna och sedan räknas summan automatiskt ut och förs över hit.  Avdragsgill avgift (momspliktig) </t>
    </r>
  </si>
  <si>
    <t>RÄKNA UT DIN ENTREPRENADLÖNESUMMA</t>
  </si>
  <si>
    <t>För er som anlitat entreprenörer/underentreprenörer som inte har medlemskap i någon arbetsgivarorganisation inom Svenskt Näringsliv, tillkommer en entreprenadavgift.</t>
  </si>
  <si>
    <t>Fylls i</t>
  </si>
  <si>
    <t>Typ av entreprenad</t>
  </si>
  <si>
    <t>Entreprenadlönesumma exkl moms (sek)</t>
  </si>
  <si>
    <t>Andel</t>
  </si>
  <si>
    <t>Entreprenadlönesumma (sek)</t>
  </si>
  <si>
    <t>Avverkningsmaskiner, terrängtransportmaskiner och skogsvårdsmaskiner</t>
  </si>
  <si>
    <t>Övriga maskiner</t>
  </si>
  <si>
    <t>Manuella och motormanuella arbeten</t>
  </si>
  <si>
    <t>SUMMA</t>
  </si>
  <si>
    <t>Med entreprenadlönesumma avses löner och ersättningar enligt ruta 11 i kontrolluppgift från arbetsgivare med flera. Det vill säga sociala avgifter ska inte tas med.</t>
  </si>
  <si>
    <t>Fyll i era uppgifter i nedan blåa fält för att räkna ut en ungefärlig kostnad per år.</t>
  </si>
  <si>
    <t>OBS! Båda blåa fälten nedan måste fyllas i</t>
  </si>
  <si>
    <t xml:space="preserve">Ungefärlig premie för omställningsförsäkringen/omställningsavtalet (TSL/TRR) hos FORA med hängavtal </t>
  </si>
  <si>
    <t>Anlitar ditt företag entreprenörer inom skogsavtalet?</t>
  </si>
  <si>
    <t>Totalt</t>
  </si>
  <si>
    <t>Total lönesumma</t>
  </si>
  <si>
    <t>Total kostnad för praktikstödsavgift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</si>
  <si>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</si>
  <si>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OBS! 3 blåa fälten nedan måste fyllas i</t>
  </si>
  <si>
    <t xml:space="preserve">Summa avgift till Svenskt Näringsliv per år exkl moms </t>
  </si>
  <si>
    <t xml:space="preserve">Serviceavgiften är 0,19 % av föregående års entreprenadlönesumma enl nedan uträkning </t>
  </si>
  <si>
    <t xml:space="preserve">Sammanlagd utbetald bruttolönesumma (personal, VD, ägare och familjemedlem) Räknas här ut automatiskt och som avgiften till Svenskt Näringsliv baserar sig på.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</si>
  <si>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>(exkl moms)</t>
    </r>
  </si>
  <si>
    <t>Summa avgift till Gröna arbetsgivare per år exkl moms baserad på lönesumman</t>
  </si>
  <si>
    <t>Läs mer om praktikstöd http://www.grona.org/framtida-medarbetare/praktikstod/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</si>
  <si>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</si>
  <si>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</si>
  <si>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</si>
  <si>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</si>
  <si>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</si>
  <si>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r>
      <rPr>
        <b/>
        <sz val="11"/>
        <color theme="1"/>
        <rFont val="Arial"/>
        <family val="2"/>
      </rPr>
      <t xml:space="preserve">Avgift Gröna arbetsgivare Skogssektionen (0,19%), </t>
    </r>
    <r>
      <rPr>
        <b/>
        <sz val="11"/>
        <color theme="5" tint="-0.249977111117893"/>
        <rFont val="Arial"/>
        <family val="2"/>
      </rPr>
      <t>Total minimiavgift 3 000 kr/år</t>
    </r>
  </si>
  <si>
    <t xml:space="preserve">Sedan 1992 betalas en entreprenadavgift till Gröna arbetsgivare för verksamhet inom skogskollektivavtalets område. De främsta skälen till avgiften är rättvisekrav och breddning av finansieringsbasen. </t>
  </si>
  <si>
    <t>Den fiktiva entreprenadlönesumma Gröna arbetsgivare efterfrågar är den summa som har beräknats för de entreprenörer/underentreprenörer som har anlitats av ert företag (istället för egen anställd personal) och som inte själva är medlemmar i Gröna arbetsgivare eller någon annan arbetsgivar-organisation inom Svenskt Näringsliv.</t>
  </si>
  <si>
    <r>
      <rPr>
        <b/>
        <sz val="11"/>
        <color theme="1"/>
        <rFont val="Arial"/>
        <family val="2"/>
      </rPr>
      <t xml:space="preserve">Avgift Gröna Skogssektionen (0,19%), </t>
    </r>
    <r>
      <rPr>
        <b/>
        <sz val="11"/>
        <color theme="5" tint="-0.249977111117893"/>
        <rFont val="Arial"/>
        <family val="2"/>
      </rPr>
      <t>Total minimiavgift 3 000 kr/år</t>
    </r>
  </si>
  <si>
    <r>
      <t>Summa avgift till Gröna arbetsgivare per år</t>
    </r>
    <r>
      <rPr>
        <sz val="10"/>
        <color theme="1"/>
        <rFont val="Arial"/>
        <family val="2"/>
      </rPr>
      <t xml:space="preserve"> exkl moms</t>
    </r>
  </si>
  <si>
    <t>Premie tjänstemän (TTR) vid medlemskap i Gröna arbetsgivare</t>
  </si>
  <si>
    <t>Premie arbetare (TSL) vid medlemskap i Gröna arbetsgivare</t>
  </si>
  <si>
    <t xml:space="preserve">Hängavtal med facket? </t>
  </si>
  <si>
    <r>
      <t>Om ni har medlemskap i Gröna arbetsgivare jämfört med hängavtal med facket så kommer kostnaden för omställningsstödet/omställningsavtalet bli betydligt lägre hos Fora. Den blir med medlemskap i Gröna arbetsgivare för arbetare</t>
    </r>
    <r>
      <rPr>
        <sz val="10"/>
        <color rgb="FFFF0000"/>
        <rFont val="Arial"/>
        <family val="2"/>
      </rPr>
      <t xml:space="preserve"> (TSL) 0,15 % (av årslönesumman* jämfört med 0,55 % vid hängavtal)</t>
    </r>
    <r>
      <rPr>
        <sz val="10"/>
        <color theme="1"/>
        <rFont val="Arial"/>
        <family val="2"/>
      </rPr>
      <t xml:space="preserve"> och för tjänstemän (TRR) 0,55% (av årslönesumman* jämfört med 0,95 %) </t>
    </r>
  </si>
  <si>
    <r>
      <t xml:space="preserve">Praktikstödsavgift (0,17 % arbetare och 0,30 % tjänsteman) </t>
    </r>
    <r>
      <rPr>
        <sz val="11"/>
        <color theme="1"/>
        <rFont val="Arial"/>
        <family val="2"/>
      </rPr>
      <t xml:space="preserve">Avdragsgill avgift (momspliktig)     </t>
    </r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</si>
  <si>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</t>
    </r>
    <r>
      <rPr>
        <sz val="10"/>
        <color theme="1"/>
        <rFont val="Arial"/>
        <family val="2"/>
      </rPr>
      <t xml:space="preserve"> år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</si>
  <si>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</t>
    </r>
    <r>
      <rPr>
        <sz val="10"/>
        <color theme="1"/>
        <rFont val="Arial"/>
        <family val="2"/>
      </rPr>
      <t xml:space="preserve"> år som ni kommer ange till Fora</t>
    </r>
  </si>
  <si>
    <t>Hängavtal. Ange uppskattad årslönesumma arbetare innevarande år som ni kommer ange till FORA</t>
  </si>
  <si>
    <t>Hängavtal. Ange uppskattad årslönesumma tjänstemän innevarande år som ni kommer ange till FORA</t>
  </si>
  <si>
    <t xml:space="preserve">Skogssektionen preliminär avgiftsberäkning 2026 </t>
  </si>
  <si>
    <r>
      <t xml:space="preserve">Fyll i utbetald bruttolönesumma för </t>
    </r>
    <r>
      <rPr>
        <b/>
        <sz val="10"/>
        <color theme="1"/>
        <rFont val="Arial"/>
        <family val="2"/>
      </rPr>
      <t>arbetare</t>
    </r>
    <r>
      <rPr>
        <sz val="10"/>
        <color theme="1"/>
        <rFont val="Arial"/>
        <family val="2"/>
      </rPr>
      <t xml:space="preserve"> under 2025 </t>
    </r>
    <r>
      <rPr>
        <b/>
        <sz val="10"/>
        <color theme="1"/>
        <rFont val="Arial"/>
        <family val="2"/>
      </rPr>
      <t>(exkl VD, ägare och familjemedlem)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</si>
  <si>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</si>
  <si>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0,15% (av årslönesumman* jämfört med 0,55% vid hängavtal) och för tjänstemän (TRR) 0,40% (av årslönesumman* jämfört med 0,80%)                                    </t>
  </si>
  <si>
    <r>
      <t xml:space="preserve">Avgift Svenskt Näringsliv 0,073%, </t>
    </r>
    <r>
      <rPr>
        <b/>
        <sz val="11"/>
        <color theme="5" tint="-0.249977111117893"/>
        <rFont val="Arial"/>
        <family val="2"/>
      </rPr>
      <t>Minimiavgift 500 kr/år</t>
    </r>
    <r>
      <rPr>
        <b/>
        <sz val="11"/>
        <color theme="1"/>
        <rFont val="Arial"/>
        <family val="2"/>
      </rPr>
      <t xml:space="preserve"> </t>
    </r>
  </si>
  <si>
    <r>
      <t xml:space="preserve">Fyll i utbetald bruttolönesumma för </t>
    </r>
    <r>
      <rPr>
        <b/>
        <sz val="10"/>
        <color theme="1"/>
        <rFont val="Arial"/>
        <family val="2"/>
      </rPr>
      <t>tjänstemän</t>
    </r>
    <r>
      <rPr>
        <sz val="10"/>
        <color theme="1"/>
        <rFont val="Arial"/>
        <family val="2"/>
      </rPr>
      <t xml:space="preserve"> under 2025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</si>
  <si>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t>0,17% för arbetare på utbetald bruttolönesumma för 2025 (exkl VD, ägare och familjemedlem)</t>
  </si>
  <si>
    <t>0,30% för tjänsteman på utbetald bruttolönesumma för 2025 (exkl VD, ägare och familjemedlem)</t>
  </si>
  <si>
    <t>Fyll i ev föregående års entreprenadlönesumma i nedan blåa fält så räknas summan automatiskt fram och förs över till fliken "Avgiftsberäkning"</t>
  </si>
  <si>
    <t>Skogssektionen avgift 2026</t>
  </si>
  <si>
    <r>
      <t xml:space="preserve">Fyll i utbetald bruttolönesumma för </t>
    </r>
    <r>
      <rPr>
        <b/>
        <sz val="10"/>
        <color theme="1"/>
        <rFont val="Arial"/>
        <family val="2"/>
      </rPr>
      <t>arbetare</t>
    </r>
    <r>
      <rPr>
        <sz val="10"/>
        <color theme="1"/>
        <rFont val="Arial"/>
        <family val="2"/>
      </rPr>
      <t xml:space="preserve"> föregående år</t>
    </r>
  </si>
  <si>
    <r>
      <t xml:space="preserve">Fyll i utbetald bruttolönesumma för </t>
    </r>
    <r>
      <rPr>
        <b/>
        <sz val="10"/>
        <color theme="1"/>
        <rFont val="Arial"/>
        <family val="2"/>
      </rPr>
      <t>tjänstemän</t>
    </r>
    <r>
      <rPr>
        <sz val="10"/>
        <color theme="1"/>
        <rFont val="Arial"/>
        <family val="2"/>
      </rPr>
      <t xml:space="preserve"> föregående år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</si>
  <si>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föregående år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</si>
  <si>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Svenskt Näringsliv (0,073%) , </t>
    </r>
    <r>
      <rPr>
        <b/>
        <sz val="11"/>
        <color theme="5" tint="-0.249977111117893"/>
        <rFont val="Arial"/>
        <family val="2"/>
      </rPr>
      <t>Minimiavgift 500 kr/år</t>
    </r>
  </si>
  <si>
    <t>0,15 % arbetare på utbetald bruttolönesumma föregående år (exkl VD, ägare och familjemedlem)</t>
  </si>
  <si>
    <t>0,25 % tjänsteman på utbetald bruttolönesumma föregående år (exkl VD, ägare och familjemedlem)</t>
  </si>
  <si>
    <t xml:space="preserve">Minimiavgift till Svenskt Näringsliv är 500 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</si>
</sst>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theme="5" tint="-0.249977111117893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9"/>
      <color rgb="FF000000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i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Arial"/>
      <family val="2"/>
    </font>
    <font>
      <b/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165" fontId="2" fillId="0" borderId="0" xfId="1" applyNumberFormat="1" applyFont="1"/>
    <xf numFmtId="10" fontId="10" fillId="0" borderId="2" xfId="0" applyNumberFormat="1" applyFont="1" applyBorder="1"/>
    <xf numFmtId="165" fontId="2" fillId="0" borderId="2" xfId="1" applyNumberFormat="1" applyFont="1" applyBorder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0" fontId="2" fillId="0" borderId="0" xfId="0" applyNumberFormat="1" applyFont="1"/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wrapText="1"/>
    </xf>
    <xf numFmtId="0" fontId="14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0" fillId="0" borderId="2" xfId="0" applyNumberFormat="1" applyFont="1" applyBorder="1"/>
    <xf numFmtId="167" fontId="14" fillId="0" borderId="0" xfId="0" applyNumberFormat="1" applyFont="1"/>
    <xf numFmtId="0" fontId="14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167" fontId="13" fillId="0" borderId="0" xfId="0" applyNumberFormat="1" applyFont="1"/>
    <xf numFmtId="1" fontId="4" fillId="0" borderId="0" xfId="0" applyNumberFormat="1" applyFont="1"/>
    <xf numFmtId="165" fontId="9" fillId="0" borderId="0" xfId="1" applyNumberFormat="1" applyFont="1"/>
    <xf numFmtId="165" fontId="4" fillId="0" borderId="0" xfId="1" applyNumberFormat="1" applyFont="1"/>
    <xf numFmtId="165" fontId="19" fillId="0" borderId="0" xfId="0" applyNumberFormat="1" applyFont="1"/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1" xfId="0" applyFont="1" applyBorder="1" applyAlignment="1">
      <alignment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9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29" fillId="0" borderId="0" xfId="3" applyFont="1" applyAlignment="1">
      <alignment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1" fillId="0" borderId="0" xfId="3" applyFont="1" applyAlignment="1">
      <alignment vertical="center"/>
    </xf>
    <xf numFmtId="0" fontId="6" fillId="0" borderId="0" xfId="0" applyFont="1"/>
    <xf numFmtId="0" fontId="15" fillId="4" borderId="0" xfId="0" applyFont="1" applyFill="1" applyAlignment="1">
      <alignment horizontal="center" vertical="center" wrapText="1"/>
    </xf>
    <xf numFmtId="168" fontId="10" fillId="2" borderId="4" xfId="2" applyNumberFormat="1" applyFont="1" applyFill="1" applyBorder="1" applyProtection="1">
      <protection locked="0"/>
    </xf>
    <xf numFmtId="168" fontId="24" fillId="0" borderId="1" xfId="2" applyNumberFormat="1" applyFont="1" applyFill="1" applyBorder="1" applyAlignment="1">
      <alignment vertical="center" wrapText="1"/>
    </xf>
    <xf numFmtId="168" fontId="24" fillId="0" borderId="1" xfId="2" applyNumberFormat="1" applyFont="1" applyBorder="1" applyAlignment="1">
      <alignment vertical="center" wrapText="1"/>
    </xf>
    <xf numFmtId="168" fontId="24" fillId="0" borderId="6" xfId="2" applyNumberFormat="1" applyFont="1" applyBorder="1" applyAlignment="1">
      <alignment vertical="center" wrapText="1"/>
    </xf>
    <xf numFmtId="168" fontId="9" fillId="0" borderId="3" xfId="2" applyNumberFormat="1" applyFont="1" applyFill="1" applyBorder="1"/>
    <xf numFmtId="168" fontId="9" fillId="0" borderId="0" xfId="2" applyNumberFormat="1" applyFont="1" applyAlignment="1"/>
    <xf numFmtId="168" fontId="9" fillId="0" borderId="0" xfId="2" applyNumberFormat="1" applyFont="1"/>
    <xf numFmtId="168" fontId="4" fillId="0" borderId="0" xfId="2" applyNumberFormat="1" applyFont="1"/>
    <xf numFmtId="168" fontId="9" fillId="0" borderId="0" xfId="2" applyNumberFormat="1" applyFont="1" applyFill="1" applyBorder="1"/>
    <xf numFmtId="167" fontId="9" fillId="0" borderId="0" xfId="2" applyNumberFormat="1" applyFont="1" applyFill="1" applyBorder="1"/>
    <xf numFmtId="167" fontId="9" fillId="0" borderId="0" xfId="0" applyNumberFormat="1" applyFont="1" applyAlignment="1">
      <alignment horizontal="right" vertical="center"/>
    </xf>
    <xf numFmtId="165" fontId="32" fillId="0" borderId="0" xfId="0" applyNumberFormat="1" applyFont="1"/>
    <xf numFmtId="168" fontId="9" fillId="3" borderId="1" xfId="2" applyNumberFormat="1" applyFont="1" applyFill="1" applyBorder="1"/>
    <xf numFmtId="0" fontId="5" fillId="6" borderId="10" xfId="0" applyFont="1" applyFill="1" applyBorder="1"/>
    <xf numFmtId="0" fontId="7" fillId="6" borderId="11" xfId="0" applyFont="1" applyFill="1" applyBorder="1"/>
    <xf numFmtId="167" fontId="5" fillId="6" borderId="12" xfId="0" applyNumberFormat="1" applyFont="1" applyFill="1" applyBorder="1"/>
    <xf numFmtId="168" fontId="24" fillId="3" borderId="1" xfId="2" applyNumberFormat="1" applyFont="1" applyFill="1" applyBorder="1" applyAlignment="1" applyProtection="1">
      <alignment vertical="center" wrapText="1"/>
      <protection locked="0"/>
    </xf>
    <xf numFmtId="168" fontId="24" fillId="3" borderId="8" xfId="2" applyNumberFormat="1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/>
    <xf numFmtId="0" fontId="5" fillId="3" borderId="11" xfId="0" applyFont="1" applyFill="1" applyBorder="1"/>
    <xf numFmtId="165" fontId="5" fillId="3" borderId="11" xfId="0" applyNumberFormat="1" applyFont="1" applyFill="1" applyBorder="1"/>
    <xf numFmtId="0" fontId="5" fillId="3" borderId="11" xfId="0" applyFont="1" applyFill="1" applyBorder="1" applyAlignment="1">
      <alignment horizontal="center" vertical="center"/>
    </xf>
    <xf numFmtId="165" fontId="5" fillId="3" borderId="12" xfId="0" applyNumberFormat="1" applyFont="1" applyFill="1" applyBorder="1"/>
    <xf numFmtId="0" fontId="2" fillId="5" borderId="11" xfId="0" applyFont="1" applyFill="1" applyBorder="1" applyAlignment="1">
      <alignment horizontal="center" vertical="center"/>
    </xf>
    <xf numFmtId="0" fontId="2" fillId="5" borderId="11" xfId="0" applyFont="1" applyFill="1" applyBorder="1"/>
    <xf numFmtId="165" fontId="3" fillId="5" borderId="12" xfId="0" applyNumberFormat="1" applyFont="1" applyFill="1" applyBorder="1"/>
    <xf numFmtId="168" fontId="9" fillId="3" borderId="13" xfId="2" applyNumberFormat="1" applyFont="1" applyFill="1" applyBorder="1" applyProtection="1">
      <protection locked="0"/>
    </xf>
    <xf numFmtId="0" fontId="7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168" fontId="2" fillId="0" borderId="0" xfId="2" applyNumberFormat="1" applyFont="1" applyFill="1" applyBorder="1"/>
    <xf numFmtId="167" fontId="10" fillId="7" borderId="12" xfId="0" applyNumberFormat="1" applyFont="1" applyFill="1" applyBorder="1"/>
    <xf numFmtId="168" fontId="10" fillId="0" borderId="0" xfId="2" applyNumberFormat="1" applyFont="1" applyFill="1" applyBorder="1" applyAlignment="1" applyProtection="1">
      <alignment vertical="center"/>
    </xf>
    <xf numFmtId="168" fontId="9" fillId="0" borderId="0" xfId="2" applyNumberFormat="1" applyFont="1" applyFill="1" applyBorder="1" applyProtection="1">
      <protection locked="0"/>
    </xf>
    <xf numFmtId="165" fontId="9" fillId="0" borderId="2" xfId="1" applyNumberFormat="1" applyFont="1" applyBorder="1"/>
    <xf numFmtId="168" fontId="2" fillId="0" borderId="0" xfId="0" applyNumberFormat="1" applyFont="1"/>
    <xf numFmtId="0" fontId="9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0" fontId="10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68" fontId="9" fillId="3" borderId="1" xfId="2" applyNumberFormat="1" applyFont="1" applyFill="1" applyBorder="1" applyProtection="1">
      <protection hidden="1"/>
    </xf>
    <xf numFmtId="168" fontId="10" fillId="0" borderId="0" xfId="2" applyNumberFormat="1" applyFont="1" applyProtection="1">
      <protection hidden="1"/>
    </xf>
    <xf numFmtId="0" fontId="2" fillId="0" borderId="0" xfId="0" applyFont="1" applyProtection="1">
      <protection hidden="1"/>
    </xf>
    <xf numFmtId="165" fontId="2" fillId="0" borderId="0" xfId="1" applyNumberFormat="1" applyFont="1" applyProtection="1">
      <protection hidden="1"/>
    </xf>
    <xf numFmtId="169" fontId="10" fillId="0" borderId="0" xfId="0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9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165" fontId="3" fillId="0" borderId="0" xfId="0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0" fontId="28" fillId="0" borderId="0" xfId="3"/>
    <xf numFmtId="167" fontId="9" fillId="9" borderId="12" xfId="0" applyNumberFormat="1" applyFont="1" applyFill="1" applyBorder="1"/>
    <xf numFmtId="1" fontId="10" fillId="0" borderId="0" xfId="0" applyNumberFormat="1" applyFont="1"/>
    <xf numFmtId="0" fontId="13" fillId="9" borderId="10" xfId="0" applyFont="1" applyFill="1" applyBorder="1"/>
    <xf numFmtId="0" fontId="0" fillId="9" borderId="11" xfId="0" applyFill="1" applyBorder="1"/>
    <xf numFmtId="0" fontId="10" fillId="0" borderId="0" xfId="0" applyFont="1" applyAlignment="1">
      <alignment wrapText="1"/>
    </xf>
    <xf numFmtId="0" fontId="10" fillId="0" borderId="0" xfId="0" applyFont="1"/>
    <xf numFmtId="0" fontId="33" fillId="8" borderId="0" xfId="0" applyFont="1" applyFill="1" applyAlignment="1">
      <alignment horizontal="center" vertical="center" wrapText="1"/>
    </xf>
    <xf numFmtId="0" fontId="34" fillId="8" borderId="0" xfId="0" applyFont="1" applyFill="1" applyAlignment="1">
      <alignment horizontal="center"/>
    </xf>
    <xf numFmtId="165" fontId="17" fillId="5" borderId="0" xfId="0" applyNumberFormat="1" applyFont="1" applyFill="1" applyAlignment="1">
      <alignment wrapText="1"/>
    </xf>
    <xf numFmtId="0" fontId="18" fillId="5" borderId="0" xfId="0" applyFont="1" applyFill="1" applyAlignment="1">
      <alignment wrapText="1"/>
    </xf>
    <xf numFmtId="0" fontId="2" fillId="7" borderId="10" xfId="0" applyFont="1" applyFill="1" applyBorder="1"/>
    <xf numFmtId="0" fontId="0" fillId="7" borderId="11" xfId="0" applyFill="1" applyBorder="1"/>
    <xf numFmtId="0" fontId="13" fillId="0" borderId="0" xfId="0" applyFont="1"/>
    <xf numFmtId="0" fontId="0" fillId="0" borderId="0" xfId="0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165" fontId="32" fillId="0" borderId="0" xfId="0" applyNumberFormat="1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wrapText="1"/>
    </xf>
    <xf numFmtId="0" fontId="10" fillId="5" borderId="0" xfId="0" applyFont="1" applyFill="1" applyAlignment="1">
      <alignment wrapText="1"/>
    </xf>
    <xf numFmtId="0" fontId="2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" fillId="0" borderId="0" xfId="0" applyFont="1"/>
    <xf numFmtId="0" fontId="20" fillId="6" borderId="0" xfId="0" applyFont="1" applyFill="1" applyAlignment="1">
      <alignment vertical="center"/>
    </xf>
    <xf numFmtId="0" fontId="2" fillId="6" borderId="0" xfId="0" applyFont="1" applyFill="1"/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1" fillId="5" borderId="0" xfId="0" applyFont="1" applyFill="1" applyAlignment="1">
      <alignment vertical="center" wrapText="1"/>
    </xf>
    <xf numFmtId="0" fontId="9" fillId="5" borderId="0" xfId="0" applyFont="1" applyFill="1" applyAlignment="1">
      <alignment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3" fillId="0" borderId="10" xfId="0" applyFont="1" applyBorder="1"/>
    <xf numFmtId="0" fontId="0" fillId="0" borderId="11" xfId="0" applyBorder="1"/>
    <xf numFmtId="0" fontId="2" fillId="5" borderId="10" xfId="0" applyFont="1" applyFill="1" applyBorder="1"/>
    <xf numFmtId="0" fontId="0" fillId="5" borderId="11" xfId="0" applyFill="1" applyBorder="1"/>
  </cellXfs>
  <cellStyles count="4">
    <cellStyle name="Hyperlänk" xfId="3" builtinId="8"/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EF5F0"/>
      <color rgb="FFECF0F8"/>
      <color rgb="FFFFFAEB"/>
      <color rgb="FFFFF9E7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0</xdr:rowOff>
    </xdr:from>
    <xdr:to>
      <xdr:col>1</xdr:col>
      <xdr:colOff>1160269</xdr:colOff>
      <xdr:row>1</xdr:row>
      <xdr:rowOff>1737</xdr:rowOff>
    </xdr:to>
    <xdr:pic>
      <xdr:nvPicPr>
        <xdr:cNvPr id="3" name="Bildobjekt 2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D8FFD21D-618C-443B-BFEF-B2165EB4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0"/>
          <a:ext cx="906269" cy="869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gela Hult" id="{3816C663-5E9F-4232-9B83-0EF5E8BDA995}" userId="S::ingela.hult@arbio.se::cd9df008-dca2-41d8-b682-98b9508b4cc2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3" dT="2022-10-17T12:48:21.16" personId="{3816C663-5E9F-4232-9B83-0EF5E8BDA995}" id="{B1B6CD78-2F0A-4B1F-B157-594C1B68EDBF}">
    <text>GS har inte antagit huvudavtalet så därför är deras procent annorlunda gällande omställningförsäkringen TSL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ona.org/framtida-medarbetare/praktiksto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0"/>
  <sheetViews>
    <sheetView showGridLines="0" showRowColHeaders="0" tabSelected="1" zoomScale="83" zoomScaleNormal="83" workbookViewId="0">
      <selection activeCell="B17" sqref="B17"/>
    </sheetView>
  </sheetViews>
  <sheetFormatPr defaultRowHeight="14.25" x14ac:dyDescent="0.2"/>
  <cols>
    <col min="1" max="1" width="3.7109375" style="1" customWidth="1"/>
    <col min="2" max="2" width="94.42578125" style="1" customWidth="1"/>
    <col min="3" max="3" width="16" style="2" customWidth="1"/>
    <col min="4" max="4" width="4.5703125" style="3" customWidth="1"/>
    <col min="5" max="5" width="15.28515625" style="1" customWidth="1"/>
    <col min="6" max="6" width="5.8554687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68.25" customHeight="1" x14ac:dyDescent="0.35">
      <c r="B1" s="121" t="s">
        <v>57</v>
      </c>
      <c r="C1" s="122"/>
      <c r="D1" s="122"/>
      <c r="E1" s="122"/>
      <c r="F1" s="122"/>
    </row>
    <row r="2" spans="2:7" s="4" customFormat="1" ht="33.75" customHeight="1" x14ac:dyDescent="0.25">
      <c r="B2" s="15" t="s">
        <v>35</v>
      </c>
      <c r="C2" s="123" t="s">
        <v>23</v>
      </c>
      <c r="D2" s="124"/>
      <c r="E2" s="124"/>
      <c r="F2" s="124"/>
    </row>
    <row r="3" spans="2:7" ht="16.5" customHeight="1" x14ac:dyDescent="0.25">
      <c r="C3" s="131" t="s">
        <v>31</v>
      </c>
      <c r="D3" s="128"/>
      <c r="E3" s="128"/>
      <c r="F3" s="128"/>
    </row>
    <row r="4" spans="2:7" s="6" customFormat="1" ht="16.5" customHeight="1" thickBot="1" x14ac:dyDescent="0.3">
      <c r="B4" s="60" t="s">
        <v>43</v>
      </c>
      <c r="C4" s="27"/>
      <c r="D4" s="7"/>
      <c r="F4" s="2"/>
    </row>
    <row r="5" spans="2:7" s="6" customFormat="1" ht="18" customHeight="1" thickBot="1" x14ac:dyDescent="0.3">
      <c r="B5" s="91" t="s">
        <v>58</v>
      </c>
      <c r="C5" s="88"/>
      <c r="D5" s="26" t="s">
        <v>3</v>
      </c>
      <c r="F5" s="2"/>
    </row>
    <row r="6" spans="2:7" s="6" customFormat="1" ht="19.5" customHeight="1" thickBot="1" x14ac:dyDescent="0.3">
      <c r="B6" s="91" t="s">
        <v>62</v>
      </c>
      <c r="C6" s="88"/>
      <c r="D6" s="26" t="s">
        <v>3</v>
      </c>
      <c r="F6" s="2"/>
    </row>
    <row r="7" spans="2:7" ht="15" customHeight="1" x14ac:dyDescent="0.25">
      <c r="B7" s="20" t="s">
        <v>36</v>
      </c>
      <c r="D7" s="26"/>
      <c r="E7" s="39">
        <f>Uträkningen!F10</f>
        <v>3000</v>
      </c>
      <c r="F7" s="13"/>
      <c r="G7" s="24"/>
    </row>
    <row r="8" spans="2:7" ht="15" customHeight="1" x14ac:dyDescent="0.25">
      <c r="C8" s="28"/>
      <c r="D8" s="26"/>
      <c r="E8" s="8"/>
      <c r="F8" s="14"/>
      <c r="G8" s="20"/>
    </row>
    <row r="9" spans="2:7" s="6" customFormat="1" ht="30.75" customHeight="1" thickBot="1" x14ac:dyDescent="0.3">
      <c r="B9" s="19" t="s">
        <v>61</v>
      </c>
      <c r="C9" s="29"/>
      <c r="D9" s="26"/>
      <c r="E9" s="8"/>
      <c r="F9" s="14"/>
      <c r="G9" s="20"/>
    </row>
    <row r="10" spans="2:7" s="6" customFormat="1" ht="20.100000000000001" customHeight="1" thickBot="1" x14ac:dyDescent="0.3">
      <c r="B10" s="22" t="s">
        <v>59</v>
      </c>
      <c r="C10" s="88"/>
      <c r="D10" s="26" t="s">
        <v>3</v>
      </c>
      <c r="E10" s="8"/>
      <c r="F10" s="14"/>
      <c r="G10" s="20"/>
    </row>
    <row r="11" spans="2:7" s="6" customFormat="1" ht="11.25" customHeight="1" x14ac:dyDescent="0.25">
      <c r="B11" s="22"/>
      <c r="C11" s="95"/>
      <c r="D11" s="26"/>
      <c r="E11" s="8"/>
      <c r="F11" s="14"/>
      <c r="G11" s="20"/>
    </row>
    <row r="12" spans="2:7" s="6" customFormat="1" ht="25.5" customHeight="1" x14ac:dyDescent="0.2">
      <c r="B12" s="22" t="s">
        <v>34</v>
      </c>
      <c r="C12" s="94">
        <f>Uträkningen!C12</f>
        <v>0</v>
      </c>
      <c r="D12" s="26"/>
      <c r="E12" s="8"/>
      <c r="F12" s="14"/>
      <c r="G12" s="20"/>
    </row>
    <row r="13" spans="2:7" ht="15" customHeight="1" x14ac:dyDescent="0.25">
      <c r="B13" s="22" t="s">
        <v>32</v>
      </c>
      <c r="C13" s="1"/>
      <c r="D13" s="20"/>
      <c r="E13" s="39">
        <f>Uträkningen!F16</f>
        <v>500</v>
      </c>
      <c r="F13" s="1"/>
      <c r="G13" s="25"/>
    </row>
    <row r="14" spans="2:7" ht="13.5" customHeight="1" x14ac:dyDescent="0.2">
      <c r="C14" s="1"/>
      <c r="D14" s="42"/>
      <c r="E14" s="3"/>
      <c r="F14" s="20"/>
      <c r="G14" s="14"/>
    </row>
    <row r="15" spans="2:7" ht="15" customHeight="1" x14ac:dyDescent="0.25">
      <c r="B15" s="12" t="s">
        <v>52</v>
      </c>
      <c r="C15" s="92"/>
      <c r="D15" s="1"/>
      <c r="E15" s="3"/>
      <c r="F15" s="8"/>
      <c r="G15" s="43"/>
    </row>
    <row r="16" spans="2:7" ht="15" customHeight="1" x14ac:dyDescent="0.25">
      <c r="B16" s="20" t="s">
        <v>63</v>
      </c>
      <c r="C16" s="97"/>
      <c r="D16" s="42"/>
      <c r="E16" s="72">
        <f>Uträkningen!F19</f>
        <v>0</v>
      </c>
      <c r="F16" s="8"/>
      <c r="G16" s="43"/>
    </row>
    <row r="17" spans="2:8" ht="15" customHeight="1" x14ac:dyDescent="0.25">
      <c r="B17" s="20" t="s">
        <v>64</v>
      </c>
      <c r="C17" s="97"/>
      <c r="D17" s="42"/>
      <c r="E17" s="72">
        <f>Uträkningen!F20</f>
        <v>0</v>
      </c>
      <c r="F17" s="8"/>
      <c r="G17" s="43"/>
    </row>
    <row r="18" spans="2:8" ht="15" customHeight="1" x14ac:dyDescent="0.25">
      <c r="B18" s="114" t="s">
        <v>37</v>
      </c>
      <c r="C18" s="1"/>
      <c r="D18" s="42"/>
      <c r="E18" s="72"/>
      <c r="F18" s="20"/>
      <c r="G18" s="14"/>
    </row>
    <row r="19" spans="2:8" ht="12.75" customHeight="1" x14ac:dyDescent="0.2">
      <c r="C19" s="1"/>
      <c r="D19" s="42"/>
      <c r="E19" s="72"/>
      <c r="F19" s="20"/>
      <c r="G19" s="14"/>
    </row>
    <row r="20" spans="2:8" ht="15" customHeight="1" x14ac:dyDescent="0.25">
      <c r="B20" s="12" t="s">
        <v>26</v>
      </c>
      <c r="E20" s="43"/>
    </row>
    <row r="21" spans="2:8" ht="15" customHeight="1" x14ac:dyDescent="0.2">
      <c r="B21" s="119" t="s">
        <v>10</v>
      </c>
      <c r="C21" s="92">
        <f>Entreprenadlönesumma!E20</f>
        <v>0</v>
      </c>
      <c r="D21" s="42"/>
      <c r="F21" s="8"/>
      <c r="G21" s="44"/>
    </row>
    <row r="22" spans="2:8" ht="15" customHeight="1" x14ac:dyDescent="0.25">
      <c r="B22" s="120"/>
      <c r="C22" s="1"/>
      <c r="D22" s="2"/>
      <c r="E22" s="39">
        <f>Uträkningen!F23</f>
        <v>0</v>
      </c>
      <c r="F22" s="20"/>
      <c r="G22" s="45"/>
    </row>
    <row r="23" spans="2:8" ht="24" customHeight="1" x14ac:dyDescent="0.2">
      <c r="B23" s="120"/>
      <c r="C23" s="1"/>
      <c r="D23" s="2"/>
      <c r="E23" s="3"/>
      <c r="F23" s="1"/>
      <c r="G23" s="17"/>
    </row>
    <row r="24" spans="2:8" ht="9.75" customHeight="1" x14ac:dyDescent="0.2">
      <c r="F24" s="17"/>
    </row>
    <row r="25" spans="2:8" s="6" customFormat="1" ht="20.100000000000001" customHeight="1" x14ac:dyDescent="0.25">
      <c r="B25" s="75" t="s">
        <v>38</v>
      </c>
      <c r="C25" s="76"/>
      <c r="D25" s="76"/>
      <c r="E25" s="77">
        <f>Uträkningen!F29</f>
        <v>3500</v>
      </c>
    </row>
    <row r="26" spans="2:8" ht="15" x14ac:dyDescent="0.25">
      <c r="B26" s="125" t="s">
        <v>7</v>
      </c>
      <c r="C26" s="126"/>
      <c r="D26" s="126"/>
      <c r="E26" s="93">
        <f>Uträkningen!F30</f>
        <v>2735</v>
      </c>
    </row>
    <row r="27" spans="2:8" ht="9" customHeight="1" x14ac:dyDescent="0.2"/>
    <row r="28" spans="2:8" s="5" customFormat="1" ht="15.75" x14ac:dyDescent="0.25">
      <c r="B28" s="12" t="s">
        <v>50</v>
      </c>
      <c r="C28" s="1"/>
      <c r="D28" s="1"/>
      <c r="E28" s="1"/>
      <c r="F28" s="1"/>
      <c r="G28" s="1"/>
      <c r="H28" s="1"/>
    </row>
    <row r="29" spans="2:8" ht="49.5" customHeight="1" x14ac:dyDescent="0.25">
      <c r="B29" s="132" t="s">
        <v>60</v>
      </c>
      <c r="C29" s="133"/>
      <c r="D29" s="133"/>
      <c r="E29" s="133"/>
      <c r="G29" s="5"/>
      <c r="H29" s="5"/>
    </row>
    <row r="30" spans="2:8" ht="11.25" customHeight="1" x14ac:dyDescent="0.25">
      <c r="C30" s="17"/>
      <c r="D30" s="12"/>
      <c r="E30" s="12"/>
      <c r="F30" s="17"/>
    </row>
    <row r="31" spans="2:8" s="12" customFormat="1" ht="30.75" customHeight="1" x14ac:dyDescent="0.25">
      <c r="B31" s="134" t="s">
        <v>39</v>
      </c>
      <c r="C31" s="128"/>
      <c r="D31" s="128"/>
      <c r="E31" s="128"/>
      <c r="F31" s="2"/>
      <c r="G31" s="1"/>
      <c r="H31" s="1"/>
    </row>
    <row r="32" spans="2:8" ht="30" customHeight="1" x14ac:dyDescent="0.25">
      <c r="B32" s="135" t="s">
        <v>40</v>
      </c>
      <c r="C32" s="128"/>
      <c r="D32" s="128"/>
      <c r="E32" s="128"/>
      <c r="F32" s="12"/>
      <c r="G32" s="12"/>
    </row>
    <row r="33" spans="2:8" ht="15" x14ac:dyDescent="0.25">
      <c r="C33" s="31"/>
      <c r="D33" s="1"/>
      <c r="E33" s="38" t="s">
        <v>8</v>
      </c>
      <c r="F33" s="12"/>
      <c r="G33" s="12"/>
    </row>
    <row r="34" spans="2:8" x14ac:dyDescent="0.2">
      <c r="B34" s="20" t="s">
        <v>53</v>
      </c>
      <c r="C34" s="62"/>
      <c r="D34" s="26" t="s">
        <v>3</v>
      </c>
      <c r="E34" s="116"/>
      <c r="F34" s="34"/>
    </row>
    <row r="35" spans="2:8" x14ac:dyDescent="0.2">
      <c r="B35" s="20" t="s">
        <v>54</v>
      </c>
      <c r="C35" s="62"/>
      <c r="D35" s="26" t="s">
        <v>3</v>
      </c>
      <c r="E35" s="116"/>
      <c r="F35" s="1"/>
    </row>
    <row r="36" spans="2:8" ht="15" x14ac:dyDescent="0.25">
      <c r="B36" s="127" t="s">
        <v>25</v>
      </c>
      <c r="C36" s="128"/>
      <c r="D36" s="128"/>
      <c r="E36" s="40">
        <f>Uträkningen!F39</f>
        <v>0</v>
      </c>
      <c r="F36" s="1"/>
    </row>
    <row r="37" spans="2:8" ht="11.25" customHeight="1" x14ac:dyDescent="0.2">
      <c r="B37" s="23"/>
      <c r="C37" s="34"/>
      <c r="D37" s="26"/>
      <c r="E37" s="33"/>
      <c r="F37" s="36"/>
    </row>
    <row r="38" spans="2:8" s="18" customFormat="1" ht="25.5" customHeight="1" x14ac:dyDescent="0.25">
      <c r="B38" s="129" t="s">
        <v>41</v>
      </c>
      <c r="C38" s="130"/>
      <c r="D38" s="130"/>
      <c r="E38" s="40">
        <f>Uträkningen!F44</f>
        <v>0</v>
      </c>
      <c r="F38" s="1"/>
    </row>
    <row r="39" spans="2:8" ht="9" customHeight="1" x14ac:dyDescent="0.2">
      <c r="B39" s="4"/>
      <c r="C39" s="30"/>
      <c r="D39" s="26"/>
      <c r="E39" s="20"/>
      <c r="F39" s="30"/>
      <c r="G39" s="18"/>
      <c r="H39" s="18"/>
    </row>
    <row r="40" spans="2:8" ht="15" x14ac:dyDescent="0.25">
      <c r="B40" s="117" t="s">
        <v>42</v>
      </c>
      <c r="C40" s="118"/>
      <c r="D40" s="118"/>
      <c r="E40" s="115">
        <f>Uträkningen!F46</f>
        <v>0</v>
      </c>
      <c r="F40" s="30"/>
    </row>
  </sheetData>
  <sheetProtection algorithmName="SHA-512" hashValue="emWuVTRLJqIQ9h55gd/regAdg11HZMl2tYDsCZDuPgw6kecS4BX8DOYL95VkfT9INj0Zo4jVB9r9TRPcOoaQSQ==" saltValue="C7q/aQx5yPy+h0//leh9MQ==" spinCount="100000" sheet="1" objects="1" scenarios="1"/>
  <mergeCells count="11">
    <mergeCell ref="B40:D40"/>
    <mergeCell ref="B21:B23"/>
    <mergeCell ref="B1:F1"/>
    <mergeCell ref="C2:F2"/>
    <mergeCell ref="B26:D26"/>
    <mergeCell ref="B36:D36"/>
    <mergeCell ref="B38:D38"/>
    <mergeCell ref="C3:F3"/>
    <mergeCell ref="B29:E29"/>
    <mergeCell ref="B31:E31"/>
    <mergeCell ref="B32:E32"/>
  </mergeCells>
  <hyperlinks>
    <hyperlink ref="B18" r:id="rId1" xr:uid="{00000000-0004-0000-0000-000000000000}"/>
  </hyperlink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2"/>
  <sheetViews>
    <sheetView showGridLines="0" showRowColHeaders="0" workbookViewId="0">
      <selection activeCell="G28" sqref="G28"/>
    </sheetView>
  </sheetViews>
  <sheetFormatPr defaultRowHeight="14.25" x14ac:dyDescent="0.2"/>
  <cols>
    <col min="1" max="1" width="2.5703125" style="1" customWidth="1"/>
    <col min="2" max="2" width="27.28515625" style="1" customWidth="1"/>
    <col min="3" max="3" width="24.42578125" style="1" customWidth="1"/>
    <col min="4" max="4" width="24.7109375" style="1" customWidth="1"/>
    <col min="5" max="5" width="29.85546875" style="1" customWidth="1"/>
    <col min="6" max="16384" width="9.140625" style="1"/>
  </cols>
  <sheetData>
    <row r="1" spans="2:5" ht="27" customHeight="1" x14ac:dyDescent="0.2">
      <c r="B1" s="140" t="s">
        <v>11</v>
      </c>
      <c r="C1" s="141"/>
      <c r="D1" s="141"/>
      <c r="E1" s="141"/>
    </row>
    <row r="2" spans="2:5" x14ac:dyDescent="0.2">
      <c r="B2" s="142" t="s">
        <v>12</v>
      </c>
      <c r="C2" s="137"/>
      <c r="D2" s="137"/>
      <c r="E2" s="137"/>
    </row>
    <row r="3" spans="2:5" x14ac:dyDescent="0.2">
      <c r="B3" s="137"/>
      <c r="C3" s="137"/>
      <c r="D3" s="137"/>
      <c r="E3" s="137"/>
    </row>
    <row r="4" spans="2:5" x14ac:dyDescent="0.2">
      <c r="B4" s="4"/>
      <c r="C4" s="4"/>
      <c r="D4" s="4"/>
      <c r="E4" s="4"/>
    </row>
    <row r="5" spans="2:5" x14ac:dyDescent="0.2">
      <c r="B5" s="143" t="s">
        <v>44</v>
      </c>
      <c r="C5" s="137"/>
      <c r="D5" s="137"/>
      <c r="E5" s="137"/>
    </row>
    <row r="6" spans="2:5" x14ac:dyDescent="0.2">
      <c r="B6" s="144"/>
      <c r="C6" s="137"/>
      <c r="D6" s="137"/>
      <c r="E6" s="137"/>
    </row>
    <row r="7" spans="2:5" x14ac:dyDescent="0.2">
      <c r="B7" s="137"/>
      <c r="C7" s="137"/>
      <c r="D7" s="137"/>
      <c r="E7" s="137"/>
    </row>
    <row r="8" spans="2:5" x14ac:dyDescent="0.2">
      <c r="B8" s="46"/>
    </row>
    <row r="9" spans="2:5" x14ac:dyDescent="0.2">
      <c r="B9" s="47" t="s">
        <v>33</v>
      </c>
    </row>
    <row r="10" spans="2:5" x14ac:dyDescent="0.2">
      <c r="B10" s="47"/>
    </row>
    <row r="11" spans="2:5" x14ac:dyDescent="0.2">
      <c r="B11" s="145" t="s">
        <v>65</v>
      </c>
      <c r="C11" s="146"/>
      <c r="D11" s="146"/>
      <c r="E11" s="146"/>
    </row>
    <row r="12" spans="2:5" x14ac:dyDescent="0.2">
      <c r="B12" s="146"/>
      <c r="C12" s="146"/>
      <c r="D12" s="146"/>
      <c r="E12" s="146"/>
    </row>
    <row r="13" spans="2:5" ht="15" x14ac:dyDescent="0.25">
      <c r="B13" s="19"/>
      <c r="C13" s="19"/>
      <c r="D13" s="19"/>
      <c r="E13" s="19"/>
    </row>
    <row r="14" spans="2:5" ht="15" thickBot="1" x14ac:dyDescent="0.25">
      <c r="B14" s="47"/>
      <c r="C14" s="48" t="s">
        <v>13</v>
      </c>
    </row>
    <row r="15" spans="2:5" x14ac:dyDescent="0.2">
      <c r="B15" s="147" t="s">
        <v>14</v>
      </c>
      <c r="C15" s="147" t="s">
        <v>15</v>
      </c>
      <c r="D15" s="150" t="s">
        <v>16</v>
      </c>
      <c r="E15" s="147" t="s">
        <v>17</v>
      </c>
    </row>
    <row r="16" spans="2:5" ht="15" thickBot="1" x14ac:dyDescent="0.25">
      <c r="B16" s="148"/>
      <c r="C16" s="149"/>
      <c r="D16" s="151"/>
      <c r="E16" s="148"/>
    </row>
    <row r="17" spans="2:5" ht="39" thickBot="1" x14ac:dyDescent="0.25">
      <c r="B17" s="49" t="s">
        <v>18</v>
      </c>
      <c r="C17" s="78"/>
      <c r="D17" s="50">
        <v>0.22</v>
      </c>
      <c r="E17" s="64">
        <f>C17*D17</f>
        <v>0</v>
      </c>
    </row>
    <row r="18" spans="2:5" ht="15" thickBot="1" x14ac:dyDescent="0.25">
      <c r="B18" s="49" t="s">
        <v>19</v>
      </c>
      <c r="C18" s="78"/>
      <c r="D18" s="50">
        <v>0.25</v>
      </c>
      <c r="E18" s="64">
        <f>C18*D18</f>
        <v>0</v>
      </c>
    </row>
    <row r="19" spans="2:5" ht="26.25" thickBot="1" x14ac:dyDescent="0.25">
      <c r="B19" s="51" t="s">
        <v>20</v>
      </c>
      <c r="C19" s="79"/>
      <c r="D19" s="52">
        <v>0.5</v>
      </c>
      <c r="E19" s="65">
        <f>C19*D19</f>
        <v>0</v>
      </c>
    </row>
    <row r="20" spans="2:5" ht="15" thickBot="1" x14ac:dyDescent="0.25">
      <c r="B20" s="53"/>
      <c r="C20" s="53"/>
      <c r="D20" s="54" t="s">
        <v>21</v>
      </c>
      <c r="E20" s="63">
        <f>E17+E18+E19</f>
        <v>0</v>
      </c>
    </row>
    <row r="21" spans="2:5" x14ac:dyDescent="0.2">
      <c r="B21" s="47"/>
    </row>
    <row r="22" spans="2:5" x14ac:dyDescent="0.2">
      <c r="B22" s="53"/>
      <c r="C22" s="53"/>
      <c r="D22" s="55"/>
      <c r="E22" s="53"/>
    </row>
    <row r="23" spans="2:5" x14ac:dyDescent="0.2">
      <c r="B23" s="47"/>
    </row>
    <row r="24" spans="2:5" x14ac:dyDescent="0.2">
      <c r="B24" s="47"/>
    </row>
    <row r="25" spans="2:5" x14ac:dyDescent="0.2">
      <c r="B25" s="136" t="s">
        <v>22</v>
      </c>
      <c r="C25" s="137"/>
      <c r="D25" s="137"/>
      <c r="E25" s="137"/>
    </row>
    <row r="26" spans="2:5" x14ac:dyDescent="0.2">
      <c r="B26" s="137"/>
      <c r="C26" s="137"/>
      <c r="D26" s="137"/>
      <c r="E26" s="137"/>
    </row>
    <row r="27" spans="2:5" ht="49.5" customHeight="1" x14ac:dyDescent="0.2">
      <c r="B27" s="138" t="s">
        <v>45</v>
      </c>
      <c r="C27" s="139"/>
      <c r="D27" s="139"/>
      <c r="E27" s="139"/>
    </row>
    <row r="28" spans="2:5" x14ac:dyDescent="0.2">
      <c r="B28" s="56"/>
    </row>
    <row r="29" spans="2:5" ht="15.75" x14ac:dyDescent="0.2">
      <c r="B29" s="57"/>
    </row>
    <row r="30" spans="2:5" ht="15" x14ac:dyDescent="0.2">
      <c r="B30" s="58"/>
    </row>
    <row r="31" spans="2:5" x14ac:dyDescent="0.2">
      <c r="B31" s="47"/>
      <c r="C31" s="59"/>
    </row>
    <row r="32" spans="2:5" x14ac:dyDescent="0.2">
      <c r="B32" s="47"/>
      <c r="C32" s="47"/>
    </row>
  </sheetData>
  <mergeCells count="10">
    <mergeCell ref="B25:E26"/>
    <mergeCell ref="B27:E27"/>
    <mergeCell ref="B1:E1"/>
    <mergeCell ref="B2:E3"/>
    <mergeCell ref="B5:E7"/>
    <mergeCell ref="B11:E12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zoomScale="91" zoomScaleNormal="91" workbookViewId="0">
      <selection activeCell="F16" sqref="F16"/>
    </sheetView>
  </sheetViews>
  <sheetFormatPr defaultRowHeight="14.25" x14ac:dyDescent="0.2"/>
  <cols>
    <col min="1" max="1" width="89.5703125" style="1" customWidth="1"/>
    <col min="2" max="2" width="11" style="1" customWidth="1"/>
    <col min="3" max="3" width="16" style="2" customWidth="1"/>
    <col min="4" max="4" width="4.28515625" style="3" customWidth="1"/>
    <col min="5" max="5" width="15.5703125" style="1" customWidth="1"/>
    <col min="6" max="6" width="18.8554687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1:7" ht="32.25" customHeight="1" x14ac:dyDescent="0.2">
      <c r="A1" s="61" t="s">
        <v>66</v>
      </c>
    </row>
    <row r="2" spans="1:7" s="4" customFormat="1" ht="31.5" customHeight="1" x14ac:dyDescent="0.25">
      <c r="A2" s="15" t="s">
        <v>35</v>
      </c>
      <c r="C2" s="123" t="s">
        <v>23</v>
      </c>
      <c r="D2" s="124"/>
      <c r="E2" s="124"/>
      <c r="F2" s="124"/>
    </row>
    <row r="3" spans="1:7" ht="20.100000000000001" customHeight="1" x14ac:dyDescent="0.2">
      <c r="C3" s="73" t="s">
        <v>24</v>
      </c>
    </row>
    <row r="4" spans="1:7" s="6" customFormat="1" ht="15" customHeight="1" thickBot="1" x14ac:dyDescent="0.3">
      <c r="A4" s="60" t="s">
        <v>46</v>
      </c>
      <c r="C4" s="27"/>
      <c r="D4" s="7"/>
      <c r="F4" s="2"/>
    </row>
    <row r="5" spans="1:7" s="6" customFormat="1" ht="15" customHeight="1" thickBot="1" x14ac:dyDescent="0.3">
      <c r="A5" s="91" t="s">
        <v>67</v>
      </c>
      <c r="C5" s="74">
        <f>Avgiftsberäkning!C5</f>
        <v>0</v>
      </c>
      <c r="D5" s="26" t="s">
        <v>3</v>
      </c>
      <c r="F5" s="2"/>
    </row>
    <row r="6" spans="1:7" s="6" customFormat="1" ht="15" customHeight="1" thickBot="1" x14ac:dyDescent="0.3">
      <c r="A6" s="91" t="s">
        <v>68</v>
      </c>
      <c r="C6" s="74">
        <f>Avgiftsberäkning!C6</f>
        <v>0</v>
      </c>
      <c r="D6" s="26" t="s">
        <v>3</v>
      </c>
      <c r="F6" s="2"/>
    </row>
    <row r="7" spans="1:7" s="6" customFormat="1" ht="15" customHeight="1" x14ac:dyDescent="0.25">
      <c r="A7" s="91" t="s">
        <v>28</v>
      </c>
      <c r="C7" s="66">
        <f>SUM(C5:C6)</f>
        <v>0</v>
      </c>
      <c r="D7" s="26" t="s">
        <v>3</v>
      </c>
      <c r="F7" s="2"/>
    </row>
    <row r="8" spans="1:7" ht="15" customHeight="1" x14ac:dyDescent="0.25">
      <c r="A8" s="20" t="s">
        <v>1</v>
      </c>
      <c r="C8" s="70"/>
      <c r="D8" s="26"/>
      <c r="E8" s="8">
        <v>2.9999999999999997E-4</v>
      </c>
      <c r="F8" s="9">
        <f>IF((C7*E8)&gt;=300,C7*E8,300)</f>
        <v>300</v>
      </c>
      <c r="G8" s="24" t="s">
        <v>4</v>
      </c>
    </row>
    <row r="9" spans="1:7" ht="15" customHeight="1" thickBot="1" x14ac:dyDescent="0.3">
      <c r="A9" s="20" t="s">
        <v>2</v>
      </c>
      <c r="C9" s="67"/>
      <c r="D9" s="26"/>
      <c r="E9" s="10">
        <v>1.6000000000000001E-3</v>
      </c>
      <c r="F9" s="11">
        <f>IF((C7*E9)&gt;=2700,C7*E9,2700)</f>
        <v>2700</v>
      </c>
      <c r="G9" s="24" t="s">
        <v>5</v>
      </c>
    </row>
    <row r="10" spans="1:7" ht="15" customHeight="1" x14ac:dyDescent="0.25">
      <c r="A10" s="21" t="s">
        <v>47</v>
      </c>
      <c r="C10" s="68"/>
      <c r="D10" s="26"/>
      <c r="E10" s="8">
        <v>1.9E-3</v>
      </c>
      <c r="F10" s="13">
        <f>F8+F9</f>
        <v>3000</v>
      </c>
      <c r="G10" s="24"/>
    </row>
    <row r="11" spans="1:7" ht="15" customHeight="1" x14ac:dyDescent="0.25">
      <c r="C11" s="68"/>
      <c r="D11" s="26"/>
      <c r="E11" s="8"/>
      <c r="F11" s="14"/>
      <c r="G11" s="20"/>
    </row>
    <row r="12" spans="1:7" s="6" customFormat="1" ht="15" customHeight="1" thickBot="1" x14ac:dyDescent="0.3">
      <c r="A12" s="98" t="s">
        <v>70</v>
      </c>
      <c r="B12" s="89" t="s">
        <v>27</v>
      </c>
      <c r="C12" s="90">
        <f>C7+C13</f>
        <v>0</v>
      </c>
      <c r="D12" s="99"/>
      <c r="E12" s="100"/>
      <c r="F12" s="101"/>
      <c r="G12" s="102"/>
    </row>
    <row r="13" spans="1:7" s="6" customFormat="1" ht="15" customHeight="1" thickBot="1" x14ac:dyDescent="0.3">
      <c r="A13" s="22" t="s">
        <v>69</v>
      </c>
      <c r="B13" s="89"/>
      <c r="C13" s="103">
        <f>Avgiftsberäkning!C10</f>
        <v>0</v>
      </c>
      <c r="D13" s="99" t="s">
        <v>3</v>
      </c>
      <c r="E13" s="104">
        <f>(C12-500000)</f>
        <v>-500000</v>
      </c>
      <c r="F13" s="101"/>
      <c r="G13" s="102"/>
    </row>
    <row r="14" spans="1:7" ht="15" customHeight="1" x14ac:dyDescent="0.2">
      <c r="A14" s="102" t="s">
        <v>1</v>
      </c>
      <c r="B14" s="105"/>
      <c r="C14" s="106"/>
      <c r="D14" s="99"/>
      <c r="E14" s="107">
        <v>6.8000000000000005E-4</v>
      </c>
      <c r="F14" s="106">
        <f>IF((E13*E14)&gt;=465,E13*E14,465)</f>
        <v>465</v>
      </c>
      <c r="G14" s="102"/>
    </row>
    <row r="15" spans="1:7" ht="15" customHeight="1" thickBot="1" x14ac:dyDescent="0.25">
      <c r="A15" s="102" t="s">
        <v>2</v>
      </c>
      <c r="B15" s="105"/>
      <c r="C15" s="108"/>
      <c r="D15" s="99"/>
      <c r="E15" s="109">
        <v>5.0000000000000002E-5</v>
      </c>
      <c r="F15" s="110">
        <f>IF((E13*E15)&gt;=35,E13*E15,35)</f>
        <v>35</v>
      </c>
      <c r="G15" s="102"/>
    </row>
    <row r="16" spans="1:7" ht="15" customHeight="1" x14ac:dyDescent="0.25">
      <c r="A16" s="91" t="s">
        <v>30</v>
      </c>
      <c r="B16" s="105"/>
      <c r="C16" s="111"/>
      <c r="D16" s="102"/>
      <c r="E16" s="107">
        <v>7.2999999999999996E-4</v>
      </c>
      <c r="F16" s="112">
        <f>IF((F14+F15)&gt;=500,F14+F15,500)</f>
        <v>500</v>
      </c>
      <c r="G16" s="113" t="s">
        <v>73</v>
      </c>
    </row>
    <row r="17" spans="1:8" ht="15" customHeight="1" x14ac:dyDescent="0.2">
      <c r="C17" s="69"/>
      <c r="E17" s="20"/>
      <c r="F17" s="14"/>
    </row>
    <row r="18" spans="1:8" ht="15" customHeight="1" x14ac:dyDescent="0.25">
      <c r="A18" s="12" t="s">
        <v>52</v>
      </c>
      <c r="C18" s="1"/>
      <c r="D18" s="1"/>
      <c r="F18" s="1"/>
    </row>
    <row r="19" spans="1:8" ht="15" customHeight="1" x14ac:dyDescent="0.25">
      <c r="A19" s="20" t="s">
        <v>71</v>
      </c>
      <c r="C19" s="70">
        <f>C5</f>
        <v>0</v>
      </c>
      <c r="E19" s="8">
        <v>1.6999999999999999E-3</v>
      </c>
      <c r="F19" s="43">
        <f>C19*E19</f>
        <v>0</v>
      </c>
    </row>
    <row r="20" spans="1:8" ht="15" customHeight="1" thickBot="1" x14ac:dyDescent="0.3">
      <c r="A20" s="20" t="s">
        <v>72</v>
      </c>
      <c r="C20" s="70">
        <f>C6</f>
        <v>0</v>
      </c>
      <c r="E20" s="8">
        <v>3.0000000000000001E-3</v>
      </c>
      <c r="F20" s="96">
        <f>C20*E20</f>
        <v>0</v>
      </c>
    </row>
    <row r="21" spans="1:8" ht="15" customHeight="1" x14ac:dyDescent="0.25">
      <c r="A21" s="20" t="s">
        <v>29</v>
      </c>
      <c r="C21" s="70"/>
      <c r="E21" s="8"/>
      <c r="F21" s="43">
        <f>SUM(F19:F20)</f>
        <v>0</v>
      </c>
    </row>
    <row r="22" spans="1:8" ht="15" customHeight="1" x14ac:dyDescent="0.2">
      <c r="C22" s="42"/>
      <c r="E22" s="20"/>
      <c r="F22" s="14"/>
    </row>
    <row r="23" spans="1:8" ht="15" customHeight="1" x14ac:dyDescent="0.25">
      <c r="A23" s="12" t="s">
        <v>9</v>
      </c>
      <c r="C23" s="71">
        <f>Entreprenadlönesumma!E20</f>
        <v>0</v>
      </c>
      <c r="E23" s="8">
        <v>1.9E-3</v>
      </c>
      <c r="F23" s="43">
        <f>C23*E23</f>
        <v>0</v>
      </c>
    </row>
    <row r="24" spans="1:8" ht="15" customHeight="1" x14ac:dyDescent="0.2">
      <c r="A24" s="119" t="s">
        <v>10</v>
      </c>
      <c r="C24" s="42"/>
      <c r="E24" s="8"/>
      <c r="F24" s="44"/>
    </row>
    <row r="25" spans="1:8" ht="15" customHeight="1" x14ac:dyDescent="0.2">
      <c r="A25" s="120"/>
      <c r="E25" s="20"/>
      <c r="F25" s="45"/>
    </row>
    <row r="26" spans="1:8" ht="42" customHeight="1" x14ac:dyDescent="0.2">
      <c r="A26" s="120"/>
      <c r="F26" s="17"/>
    </row>
    <row r="27" spans="1:8" ht="15" customHeight="1" x14ac:dyDescent="0.2">
      <c r="F27" s="17"/>
    </row>
    <row r="28" spans="1:8" ht="15" customHeight="1" x14ac:dyDescent="0.25">
      <c r="A28" s="4"/>
      <c r="D28" s="1"/>
      <c r="E28" s="16"/>
      <c r="F28" s="13"/>
      <c r="G28" s="4"/>
    </row>
    <row r="29" spans="1:8" s="6" customFormat="1" ht="20.100000000000001" customHeight="1" x14ac:dyDescent="0.25">
      <c r="A29" s="80" t="s">
        <v>38</v>
      </c>
      <c r="B29" s="81"/>
      <c r="C29" s="82"/>
      <c r="D29" s="83"/>
      <c r="E29" s="81"/>
      <c r="F29" s="84">
        <f>F10+F16+F21+F23</f>
        <v>3500</v>
      </c>
    </row>
    <row r="30" spans="1:8" ht="15" x14ac:dyDescent="0.25">
      <c r="A30" s="154" t="s">
        <v>7</v>
      </c>
      <c r="B30" s="155"/>
      <c r="C30" s="155"/>
      <c r="D30" s="85"/>
      <c r="E30" s="86"/>
      <c r="F30" s="87">
        <f>F9+F15+F19+F20+F23</f>
        <v>2735</v>
      </c>
    </row>
    <row r="32" spans="1:8" s="5" customFormat="1" ht="15.75" x14ac:dyDescent="0.25">
      <c r="A32" s="12" t="s">
        <v>0</v>
      </c>
      <c r="C32" s="1"/>
      <c r="D32" s="1"/>
      <c r="E32" s="1"/>
      <c r="F32" s="1"/>
      <c r="G32" s="1"/>
      <c r="H32" s="1"/>
    </row>
    <row r="33" spans="1:8" ht="56.25" customHeight="1" x14ac:dyDescent="0.25">
      <c r="A33" s="22" t="s">
        <v>51</v>
      </c>
      <c r="G33" s="5"/>
      <c r="H33" s="5"/>
    </row>
    <row r="34" spans="1:8" ht="15" x14ac:dyDescent="0.25">
      <c r="C34" s="17"/>
      <c r="D34" s="12"/>
      <c r="E34" s="12"/>
      <c r="F34" s="17"/>
    </row>
    <row r="35" spans="1:8" s="12" customFormat="1" ht="15" x14ac:dyDescent="0.25">
      <c r="A35" s="12" t="s">
        <v>39</v>
      </c>
      <c r="C35" s="2"/>
      <c r="D35" s="1"/>
      <c r="E35" s="1"/>
      <c r="F35" s="2"/>
      <c r="G35" s="1"/>
      <c r="H35" s="1"/>
    </row>
    <row r="36" spans="1:8" ht="15" x14ac:dyDescent="0.25">
      <c r="C36" s="31"/>
      <c r="D36" s="1"/>
      <c r="F36" s="38" t="s">
        <v>6</v>
      </c>
      <c r="G36" s="12"/>
      <c r="H36" s="12"/>
    </row>
    <row r="37" spans="1:8" x14ac:dyDescent="0.2">
      <c r="A37" s="20" t="s">
        <v>55</v>
      </c>
      <c r="C37" s="32">
        <f>Avgiftsberäkning!C34</f>
        <v>0</v>
      </c>
      <c r="D37" s="26" t="s">
        <v>3</v>
      </c>
      <c r="E37" s="8">
        <v>5.4999999999999997E-3</v>
      </c>
      <c r="F37" s="34">
        <f>C37*E37</f>
        <v>0</v>
      </c>
    </row>
    <row r="38" spans="1:8" ht="15" thickBot="1" x14ac:dyDescent="0.25">
      <c r="A38" s="20" t="s">
        <v>56</v>
      </c>
      <c r="C38" s="32">
        <f>Avgiftsberäkning!C35</f>
        <v>0</v>
      </c>
      <c r="D38" s="26" t="s">
        <v>3</v>
      </c>
      <c r="E38" s="8">
        <v>8.0000000000000002E-3</v>
      </c>
      <c r="F38" s="35">
        <f>C38*E38</f>
        <v>0</v>
      </c>
    </row>
    <row r="39" spans="1:8" ht="15" x14ac:dyDescent="0.25">
      <c r="A39" s="127" t="s">
        <v>25</v>
      </c>
      <c r="B39" s="128"/>
      <c r="C39" s="128"/>
      <c r="D39" s="26"/>
      <c r="E39" s="8"/>
      <c r="F39" s="36">
        <f>F37+F38</f>
        <v>0</v>
      </c>
    </row>
    <row r="40" spans="1:8" x14ac:dyDescent="0.2">
      <c r="A40" s="23"/>
      <c r="C40" s="34"/>
      <c r="D40" s="26"/>
      <c r="E40" s="8"/>
      <c r="F40" s="36"/>
    </row>
    <row r="41" spans="1:8" x14ac:dyDescent="0.2">
      <c r="A41" s="22"/>
      <c r="C41" s="34"/>
      <c r="D41" s="26"/>
      <c r="E41" s="8"/>
      <c r="F41" s="34"/>
    </row>
    <row r="42" spans="1:8" x14ac:dyDescent="0.2">
      <c r="A42" s="20" t="s">
        <v>49</v>
      </c>
      <c r="C42" s="34"/>
      <c r="D42" s="26"/>
      <c r="E42" s="8">
        <v>1.5E-3</v>
      </c>
      <c r="F42" s="34">
        <f>C37*E42</f>
        <v>0</v>
      </c>
    </row>
    <row r="43" spans="1:8" ht="15" thickBot="1" x14ac:dyDescent="0.25">
      <c r="A43" s="20" t="s">
        <v>48</v>
      </c>
      <c r="C43" s="34"/>
      <c r="D43" s="26"/>
      <c r="E43" s="8">
        <v>4.0000000000000001E-3</v>
      </c>
      <c r="F43" s="35">
        <f>C38*E43</f>
        <v>0</v>
      </c>
    </row>
    <row r="44" spans="1:8" s="18" customFormat="1" ht="15" x14ac:dyDescent="0.25">
      <c r="A44" s="127" t="s">
        <v>41</v>
      </c>
      <c r="B44" s="128"/>
      <c r="C44" s="128"/>
      <c r="D44" s="37"/>
      <c r="E44" s="23"/>
      <c r="F44" s="36">
        <f>F42+F43</f>
        <v>0</v>
      </c>
      <c r="G44" s="1"/>
      <c r="H44" s="1"/>
    </row>
    <row r="45" spans="1:8" x14ac:dyDescent="0.2">
      <c r="A45" s="4"/>
      <c r="C45" s="30"/>
      <c r="D45" s="26"/>
      <c r="E45" s="20"/>
      <c r="F45" s="30"/>
      <c r="G45" s="18"/>
      <c r="H45" s="18"/>
    </row>
    <row r="46" spans="1:8" ht="15" x14ac:dyDescent="0.25">
      <c r="A46" s="152" t="s">
        <v>42</v>
      </c>
      <c r="B46" s="153"/>
      <c r="C46" s="153"/>
      <c r="D46" s="1"/>
      <c r="E46" s="30"/>
      <c r="F46" s="41">
        <f>F44-F39</f>
        <v>0</v>
      </c>
    </row>
  </sheetData>
  <mergeCells count="6">
    <mergeCell ref="C2:F2"/>
    <mergeCell ref="A24:A26"/>
    <mergeCell ref="A46:C46"/>
    <mergeCell ref="A30:C30"/>
    <mergeCell ref="A39:C39"/>
    <mergeCell ref="A44:C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Avgiftsberäkning</vt:lpstr>
      <vt:lpstr>Entreprenadlönesumma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2026-02-19T07:37:32Z</dcterms:modified>
</cp:coreProperties>
</file>